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山梨中央銀行\Desktop\"/>
    </mc:Choice>
  </mc:AlternateContent>
  <xr:revisionPtr revIDLastSave="0" documentId="13_ncr:1_{25D8E9D3-BE22-490B-A9EB-8528E9A92AA0}" xr6:coauthVersionLast="40" xr6:coauthVersionMax="40" xr10:uidLastSave="{00000000-0000-0000-0000-000000000000}"/>
  <bookViews>
    <workbookView xWindow="-108" yWindow="-108" windowWidth="23256" windowHeight="12720" xr2:uid="{00000000-000D-0000-FFFF-FFFF00000000}"/>
  </bookViews>
  <sheets>
    <sheet name="米ドル" sheetId="4" r:id="rId1"/>
    <sheet name="ユーロ" sheetId="1" r:id="rId2"/>
    <sheet name="ｵｰｽﾄﾗﾘｱﾄﾞﾙ" sheetId="5" r:id="rId3"/>
  </sheets>
  <definedNames>
    <definedName name="_xlnm.Print_Area" localSheetId="2">ｵｰｽﾄﾗﾘｱﾄﾞﾙ!$A$1:$K$24</definedName>
    <definedName name="_xlnm.Print_Area" localSheetId="1">ユーロ!$A$1:$K$24</definedName>
    <definedName name="_xlnm.Print_Area" localSheetId="0">米ドル!$A$1:$K$24</definedName>
  </definedNames>
  <calcPr calcId="181029"/>
</workbook>
</file>

<file path=xl/calcChain.xml><?xml version="1.0" encoding="utf-8"?>
<calcChain xmlns="http://schemas.openxmlformats.org/spreadsheetml/2006/main">
  <c r="L3" i="5" l="1"/>
  <c r="L4" i="5" s="1"/>
  <c r="M4" i="5" s="1"/>
  <c r="L5" i="5" s="1"/>
  <c r="H4" i="5"/>
  <c r="C16" i="5"/>
  <c r="C17" i="5"/>
  <c r="L3" i="1"/>
  <c r="M3" i="1" s="1"/>
  <c r="H3" i="1" s="1"/>
  <c r="H4" i="1"/>
  <c r="C16" i="1"/>
  <c r="C17" i="1"/>
  <c r="L3" i="4"/>
  <c r="L4" i="4" s="1"/>
  <c r="M4" i="4" s="1"/>
  <c r="L5" i="4" s="1"/>
  <c r="H4" i="4"/>
  <c r="C16" i="4"/>
  <c r="C17" i="4"/>
  <c r="H5" i="1" l="1"/>
  <c r="M3" i="4"/>
  <c r="H3" i="4" s="1"/>
  <c r="L4" i="1"/>
  <c r="M4" i="1" s="1"/>
  <c r="L5" i="1" s="1"/>
  <c r="M3" i="5"/>
  <c r="H3" i="5" s="1"/>
  <c r="H5" i="4" l="1"/>
  <c r="H5" i="5"/>
  <c r="H6" i="1"/>
  <c r="H7" i="1"/>
  <c r="H8" i="1" l="1"/>
  <c r="H9" i="1" s="1"/>
  <c r="H10" i="1" s="1"/>
  <c r="H19" i="1"/>
  <c r="H20" i="1" s="1"/>
  <c r="H11" i="1"/>
  <c r="H6" i="5"/>
  <c r="H8" i="5" s="1"/>
  <c r="H9" i="5" s="1"/>
  <c r="H10" i="5" s="1"/>
  <c r="H7" i="5"/>
  <c r="H6" i="4"/>
  <c r="H7" i="4"/>
  <c r="H19" i="5" l="1"/>
  <c r="H20" i="5" s="1"/>
  <c r="H11" i="5"/>
  <c r="H8" i="4"/>
  <c r="H9" i="4" s="1"/>
  <c r="H10" i="4" s="1"/>
  <c r="H19" i="4" l="1"/>
  <c r="H20" i="4" s="1"/>
  <c r="H11" i="4"/>
</calcChain>
</file>

<file path=xl/sharedStrings.xml><?xml version="1.0" encoding="utf-8"?>
<sst xmlns="http://schemas.openxmlformats.org/spreadsheetml/2006/main" count="114" uniqueCount="101">
  <si>
    <t>円</t>
    <rPh sb="0" eb="1">
      <t>エン</t>
    </rPh>
    <phoneticPr fontId="2"/>
  </si>
  <si>
    <t>預入日数</t>
    <rPh sb="0" eb="2">
      <t>アズケイ</t>
    </rPh>
    <rPh sb="2" eb="4">
      <t>ニッスウ</t>
    </rPh>
    <phoneticPr fontId="2"/>
  </si>
  <si>
    <t>日</t>
    <rPh sb="0" eb="1">
      <t>ヒ</t>
    </rPh>
    <phoneticPr fontId="2"/>
  </si>
  <si>
    <t>外貨利息</t>
    <rPh sb="0" eb="2">
      <t>ガイカ</t>
    </rPh>
    <rPh sb="2" eb="4">
      <t>リソク</t>
    </rPh>
    <phoneticPr fontId="2"/>
  </si>
  <si>
    <t>国税</t>
    <rPh sb="0" eb="2">
      <t>コクゼイ</t>
    </rPh>
    <phoneticPr fontId="2"/>
  </si>
  <si>
    <t>満期日</t>
    <rPh sb="0" eb="3">
      <t>マンキビ</t>
    </rPh>
    <phoneticPr fontId="2"/>
  </si>
  <si>
    <t>地方税</t>
    <rPh sb="0" eb="3">
      <t>チホウゼイ</t>
    </rPh>
    <phoneticPr fontId="2"/>
  </si>
  <si>
    <t>日数</t>
    <rPh sb="0" eb="2">
      <t>ニッスウ</t>
    </rPh>
    <phoneticPr fontId="2"/>
  </si>
  <si>
    <t>日</t>
    <rPh sb="0" eb="1">
      <t>ヒ</t>
    </rPh>
    <phoneticPr fontId="2"/>
  </si>
  <si>
    <t>税引後利息額</t>
    <rPh sb="0" eb="3">
      <t>ゼイビキゴ</t>
    </rPh>
    <rPh sb="3" eb="5">
      <t>リソク</t>
    </rPh>
    <rPh sb="5" eb="6">
      <t>ガク</t>
    </rPh>
    <phoneticPr fontId="2"/>
  </si>
  <si>
    <t>入力するか、ダイレクトに</t>
    <rPh sb="0" eb="2">
      <t>ニュウリョク</t>
    </rPh>
    <phoneticPr fontId="2"/>
  </si>
  <si>
    <t>税引後元利合計</t>
    <rPh sb="0" eb="3">
      <t>ゼイビキゴ</t>
    </rPh>
    <rPh sb="3" eb="7">
      <t>ガンリゴウケイ</t>
    </rPh>
    <phoneticPr fontId="2"/>
  </si>
  <si>
    <t>日数を入力）</t>
    <rPh sb="0" eb="2">
      <t>ニッスウ</t>
    </rPh>
    <rPh sb="3" eb="5">
      <t>ニュウリョク</t>
    </rPh>
    <phoneticPr fontId="2"/>
  </si>
  <si>
    <t>損益分岐点</t>
    <rPh sb="0" eb="2">
      <t>ソンエキ</t>
    </rPh>
    <rPh sb="2" eb="5">
      <t>ブンキテン</t>
    </rPh>
    <phoneticPr fontId="2"/>
  </si>
  <si>
    <t>円</t>
    <rPh sb="0" eb="1">
      <t>エン</t>
    </rPh>
    <phoneticPr fontId="2"/>
  </si>
  <si>
    <t>預入時TTS</t>
    <rPh sb="0" eb="2">
      <t>アズケイ</t>
    </rPh>
    <rPh sb="2" eb="3">
      <t>ジ</t>
    </rPh>
    <phoneticPr fontId="2"/>
  </si>
  <si>
    <t>円</t>
    <rPh sb="0" eb="1">
      <t>エン</t>
    </rPh>
    <phoneticPr fontId="2"/>
  </si>
  <si>
    <t>％</t>
    <phoneticPr fontId="2"/>
  </si>
  <si>
    <t>満期時TTB</t>
    <rPh sb="0" eb="2">
      <t>マンキ</t>
    </rPh>
    <rPh sb="2" eb="3">
      <t>ジ</t>
    </rPh>
    <phoneticPr fontId="2"/>
  </si>
  <si>
    <t>円</t>
    <rPh sb="0" eb="1">
      <t>エン</t>
    </rPh>
    <phoneticPr fontId="2"/>
  </si>
  <si>
    <t>円貨元利合計</t>
    <rPh sb="0" eb="2">
      <t>エンカ</t>
    </rPh>
    <rPh sb="2" eb="6">
      <t>ガンリゴウケイ</t>
    </rPh>
    <phoneticPr fontId="2"/>
  </si>
  <si>
    <t>円</t>
    <rPh sb="0" eb="1">
      <t>エン</t>
    </rPh>
    <phoneticPr fontId="2"/>
  </si>
  <si>
    <t>％</t>
    <phoneticPr fontId="2"/>
  </si>
  <si>
    <t>外貨元本</t>
    <rPh sb="0" eb="2">
      <t>ガイカ</t>
    </rPh>
    <rPh sb="2" eb="4">
      <t>ガンポン</t>
    </rPh>
    <phoneticPr fontId="2"/>
  </si>
  <si>
    <t>預入日</t>
    <rPh sb="0" eb="2">
      <t>アズケイ</t>
    </rPh>
    <rPh sb="2" eb="3">
      <t>ニッスウ</t>
    </rPh>
    <phoneticPr fontId="2"/>
  </si>
  <si>
    <t>税金</t>
    <rPh sb="0" eb="2">
      <t>ゼイキン</t>
    </rPh>
    <phoneticPr fontId="2"/>
  </si>
  <si>
    <t>（預入日ならびに満期日を</t>
    <rPh sb="1" eb="3">
      <t>アズケイ</t>
    </rPh>
    <rPh sb="3" eb="4">
      <t>ヒ</t>
    </rPh>
    <rPh sb="8" eb="11">
      <t>マンキビ</t>
    </rPh>
    <phoneticPr fontId="2"/>
  </si>
  <si>
    <t>表面金利</t>
    <rPh sb="0" eb="2">
      <t>ヒョウメン</t>
    </rPh>
    <rPh sb="2" eb="4">
      <t>キンリ</t>
    </rPh>
    <phoneticPr fontId="2"/>
  </si>
  <si>
    <t>&gt;&gt;&gt;&gt;&gt;</t>
    <phoneticPr fontId="2"/>
  </si>
  <si>
    <t>元本金額</t>
    <rPh sb="0" eb="2">
      <t>ガンポン</t>
    </rPh>
    <rPh sb="2" eb="4">
      <t>キンガク</t>
    </rPh>
    <phoneticPr fontId="2"/>
  </si>
  <si>
    <t>実質円利回り</t>
    <rPh sb="0" eb="2">
      <t>ジッシツ</t>
    </rPh>
    <rPh sb="2" eb="3">
      <t>エン</t>
    </rPh>
    <rPh sb="3" eb="5">
      <t>リマワ</t>
    </rPh>
    <phoneticPr fontId="2"/>
  </si>
  <si>
    <t>★この数字はあくまでシミュレーション上のものです。実際に適用されるものを表すものではありません。</t>
  </si>
  <si>
    <t>★この数字はあくまでシミュレーション上のものです。実際に適用されるものを表すものではありません。</t>
    <rPh sb="3" eb="5">
      <t>スウジ</t>
    </rPh>
    <rPh sb="18" eb="19">
      <t>ジョウ</t>
    </rPh>
    <rPh sb="25" eb="27">
      <t>ジッサイ</t>
    </rPh>
    <rPh sb="28" eb="30">
      <t>テキヨウ</t>
    </rPh>
    <rPh sb="36" eb="37">
      <t>アラワ</t>
    </rPh>
    <phoneticPr fontId="2"/>
  </si>
  <si>
    <t>１．損益分岐点</t>
  </si>
  <si>
    <t>１．損益分岐点</t>
    <rPh sb="2" eb="4">
      <t>ソンエキ</t>
    </rPh>
    <rPh sb="4" eb="6">
      <t>ブンキ</t>
    </rPh>
    <rPh sb="6" eb="7">
      <t>テン</t>
    </rPh>
    <phoneticPr fontId="2"/>
  </si>
  <si>
    <t>２．税引後実質円利回り</t>
  </si>
  <si>
    <t>２．税引後実質円利回り</t>
    <rPh sb="2" eb="5">
      <t>ゼイビキゴ</t>
    </rPh>
    <rPh sb="5" eb="7">
      <t>ジッシツ</t>
    </rPh>
    <rPh sb="7" eb="8">
      <t>エン</t>
    </rPh>
    <rPh sb="8" eb="10">
      <t>リマワ</t>
    </rPh>
    <phoneticPr fontId="2"/>
  </si>
  <si>
    <t>外貨定期預金シミュレーション（米ドル）</t>
  </si>
  <si>
    <t>元本金額</t>
  </si>
  <si>
    <t>円</t>
  </si>
  <si>
    <t>外貨元本</t>
  </si>
  <si>
    <t>（円またはドルで入力）</t>
  </si>
  <si>
    <t>ドル</t>
  </si>
  <si>
    <t>預入日数</t>
  </si>
  <si>
    <t>日</t>
  </si>
  <si>
    <t>外貨利息</t>
  </si>
  <si>
    <t>預入日</t>
  </si>
  <si>
    <t>国税</t>
  </si>
  <si>
    <t>満期日</t>
  </si>
  <si>
    <t>&gt;&gt;&gt;&gt;&gt;</t>
  </si>
  <si>
    <t>地方税</t>
  </si>
  <si>
    <t>日数</t>
  </si>
  <si>
    <t>税金</t>
  </si>
  <si>
    <t>（預入日ならびに満期日を</t>
  </si>
  <si>
    <t>税引後利息額</t>
  </si>
  <si>
    <t>入力するか、ダイレクトに</t>
  </si>
  <si>
    <t>税引後元利合計</t>
  </si>
  <si>
    <t>日数を入力）</t>
  </si>
  <si>
    <t>損益分岐点</t>
  </si>
  <si>
    <t>預入時TTS</t>
  </si>
  <si>
    <t>表面金利</t>
  </si>
  <si>
    <t>％</t>
  </si>
  <si>
    <t>満期時TTB</t>
  </si>
  <si>
    <t>円貨元利合計</t>
  </si>
  <si>
    <t>実質円利回り</t>
  </si>
  <si>
    <t>外貨定期預金シミュレーション（ユーロ）</t>
    <rPh sb="0" eb="2">
      <t>ガイカ</t>
    </rPh>
    <rPh sb="2" eb="4">
      <t>テイキ</t>
    </rPh>
    <rPh sb="4" eb="6">
      <t>ヨキン</t>
    </rPh>
    <phoneticPr fontId="2"/>
  </si>
  <si>
    <t>（円またはユーロで入力）</t>
    <rPh sb="1" eb="2">
      <t>エンカ</t>
    </rPh>
    <rPh sb="9" eb="11">
      <t>ニュウリョク</t>
    </rPh>
    <phoneticPr fontId="2"/>
  </si>
  <si>
    <t>ユーロ</t>
    <phoneticPr fontId="2"/>
  </si>
  <si>
    <t>１．損益分岐点</t>
    <rPh sb="2" eb="4">
      <t>ソンエキ</t>
    </rPh>
    <rPh sb="4" eb="6">
      <t>ブンキ</t>
    </rPh>
    <rPh sb="6" eb="7">
      <t>テン</t>
    </rPh>
    <phoneticPr fontId="2"/>
  </si>
  <si>
    <t>元本金額</t>
    <rPh sb="0" eb="2">
      <t>ガンポン</t>
    </rPh>
    <rPh sb="2" eb="4">
      <t>キンガク</t>
    </rPh>
    <phoneticPr fontId="2"/>
  </si>
  <si>
    <t>円</t>
    <rPh sb="0" eb="1">
      <t>エン</t>
    </rPh>
    <phoneticPr fontId="2"/>
  </si>
  <si>
    <t>外貨元本</t>
    <rPh sb="0" eb="2">
      <t>ガイカ</t>
    </rPh>
    <rPh sb="2" eb="4">
      <t>ガンポン</t>
    </rPh>
    <phoneticPr fontId="2"/>
  </si>
  <si>
    <t>預入日数</t>
    <rPh sb="0" eb="2">
      <t>アズケイ</t>
    </rPh>
    <rPh sb="2" eb="4">
      <t>ニッスウ</t>
    </rPh>
    <phoneticPr fontId="2"/>
  </si>
  <si>
    <t>日</t>
    <rPh sb="0" eb="1">
      <t>ヒ</t>
    </rPh>
    <phoneticPr fontId="2"/>
  </si>
  <si>
    <t>外貨利息</t>
    <rPh sb="0" eb="2">
      <t>ガイカ</t>
    </rPh>
    <rPh sb="2" eb="4">
      <t>リソク</t>
    </rPh>
    <phoneticPr fontId="2"/>
  </si>
  <si>
    <t>預入日</t>
    <rPh sb="0" eb="2">
      <t>アズケイ</t>
    </rPh>
    <rPh sb="2" eb="3">
      <t>ニッスウ</t>
    </rPh>
    <phoneticPr fontId="2"/>
  </si>
  <si>
    <t>国税</t>
    <rPh sb="0" eb="2">
      <t>コクゼイ</t>
    </rPh>
    <phoneticPr fontId="2"/>
  </si>
  <si>
    <t>満期日</t>
    <rPh sb="0" eb="3">
      <t>マンキビ</t>
    </rPh>
    <phoneticPr fontId="2"/>
  </si>
  <si>
    <t>&gt;&gt;&gt;&gt;&gt;</t>
    <phoneticPr fontId="2"/>
  </si>
  <si>
    <t>地方税</t>
    <rPh sb="0" eb="3">
      <t>チホウゼイ</t>
    </rPh>
    <phoneticPr fontId="2"/>
  </si>
  <si>
    <t>日数</t>
    <rPh sb="0" eb="2">
      <t>ニッスウ</t>
    </rPh>
    <phoneticPr fontId="2"/>
  </si>
  <si>
    <t>税金</t>
    <rPh sb="0" eb="2">
      <t>ゼイキン</t>
    </rPh>
    <phoneticPr fontId="2"/>
  </si>
  <si>
    <t>（預入日ならびに満期日を</t>
    <rPh sb="1" eb="3">
      <t>アズケイ</t>
    </rPh>
    <rPh sb="3" eb="4">
      <t>ヒ</t>
    </rPh>
    <rPh sb="8" eb="11">
      <t>マンキビ</t>
    </rPh>
    <phoneticPr fontId="2"/>
  </si>
  <si>
    <t>税引後利息額</t>
    <rPh sb="0" eb="3">
      <t>ゼイビキゴ</t>
    </rPh>
    <rPh sb="3" eb="5">
      <t>リソク</t>
    </rPh>
    <rPh sb="5" eb="6">
      <t>ガク</t>
    </rPh>
    <phoneticPr fontId="2"/>
  </si>
  <si>
    <t>入力するか、ダイレクトに</t>
    <rPh sb="0" eb="2">
      <t>ニュウリョク</t>
    </rPh>
    <phoneticPr fontId="2"/>
  </si>
  <si>
    <t>税引後元利合計</t>
    <rPh sb="0" eb="3">
      <t>ゼイビキゴ</t>
    </rPh>
    <rPh sb="3" eb="7">
      <t>ガンリゴウケイ</t>
    </rPh>
    <phoneticPr fontId="2"/>
  </si>
  <si>
    <t>日数を入力）</t>
    <rPh sb="0" eb="2">
      <t>ニッスウ</t>
    </rPh>
    <rPh sb="3" eb="5">
      <t>ニュウリョク</t>
    </rPh>
    <phoneticPr fontId="2"/>
  </si>
  <si>
    <t>損益分岐点</t>
    <rPh sb="0" eb="2">
      <t>ソンエキ</t>
    </rPh>
    <rPh sb="2" eb="5">
      <t>ブンキテン</t>
    </rPh>
    <phoneticPr fontId="2"/>
  </si>
  <si>
    <t>預入時TTS</t>
    <rPh sb="0" eb="2">
      <t>アズケイ</t>
    </rPh>
    <rPh sb="2" eb="3">
      <t>ジ</t>
    </rPh>
    <phoneticPr fontId="2"/>
  </si>
  <si>
    <t>表面金利</t>
    <rPh sb="0" eb="2">
      <t>ヒョウメン</t>
    </rPh>
    <rPh sb="2" eb="4">
      <t>キンリ</t>
    </rPh>
    <phoneticPr fontId="2"/>
  </si>
  <si>
    <t>％</t>
    <phoneticPr fontId="2"/>
  </si>
  <si>
    <t>２．税引後実質円利回り</t>
    <rPh sb="2" eb="5">
      <t>ゼイビキゴ</t>
    </rPh>
    <rPh sb="5" eb="7">
      <t>ジッシツ</t>
    </rPh>
    <rPh sb="7" eb="8">
      <t>エン</t>
    </rPh>
    <rPh sb="8" eb="10">
      <t>リマワ</t>
    </rPh>
    <phoneticPr fontId="2"/>
  </si>
  <si>
    <t>満期時TTB</t>
    <rPh sb="0" eb="2">
      <t>マンキ</t>
    </rPh>
    <rPh sb="2" eb="3">
      <t>ジ</t>
    </rPh>
    <phoneticPr fontId="2"/>
  </si>
  <si>
    <t>&gt;&gt;&gt;&gt;&gt;</t>
    <phoneticPr fontId="2"/>
  </si>
  <si>
    <t>円貨元利合計</t>
    <rPh sb="0" eb="2">
      <t>エンカ</t>
    </rPh>
    <rPh sb="2" eb="6">
      <t>ガンリゴウケイ</t>
    </rPh>
    <phoneticPr fontId="2"/>
  </si>
  <si>
    <t>実質円利回り</t>
    <rPh sb="0" eb="2">
      <t>ジッシツ</t>
    </rPh>
    <rPh sb="2" eb="3">
      <t>エン</t>
    </rPh>
    <rPh sb="3" eb="5">
      <t>リマワ</t>
    </rPh>
    <phoneticPr fontId="2"/>
  </si>
  <si>
    <t>％</t>
    <phoneticPr fontId="2"/>
  </si>
  <si>
    <t>★この数字はあくまでシミュレーション上のものです。実際に適用されるものを表すものではありません。</t>
    <rPh sb="3" eb="5">
      <t>スウジ</t>
    </rPh>
    <rPh sb="18" eb="19">
      <t>ジョウ</t>
    </rPh>
    <rPh sb="25" eb="27">
      <t>ジッサイ</t>
    </rPh>
    <rPh sb="28" eb="30">
      <t>テキヨウ</t>
    </rPh>
    <rPh sb="36" eb="37">
      <t>アラワ</t>
    </rPh>
    <phoneticPr fontId="2"/>
  </si>
  <si>
    <t>外貨定期預金シミュレーション（ｵｰｽﾄﾗﾘｱﾄﾞﾙ）</t>
    <rPh sb="0" eb="2">
      <t>ガイカ</t>
    </rPh>
    <rPh sb="2" eb="4">
      <t>テイキ</t>
    </rPh>
    <rPh sb="4" eb="6">
      <t>ヨキン</t>
    </rPh>
    <phoneticPr fontId="2"/>
  </si>
  <si>
    <t>AUD</t>
    <phoneticPr fontId="2"/>
  </si>
  <si>
    <t>（円またはＡＵＤで入力）</t>
    <rPh sb="1" eb="2">
      <t>エンカ</t>
    </rPh>
    <rPh sb="9" eb="11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</si>
</sst>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);[Red]\(0.00\)"/>
    <numFmt numFmtId="177" formatCode="&quot;US$&quot;#,##0.00;[Red]\-&quot;US$&quot;#,##0.00"/>
    <numFmt numFmtId="178" formatCode="&quot;US$&quot;#,##0.00_);[Red]\(&quot;US$&quot;#,##0.00\)"/>
    <numFmt numFmtId="179" formatCode="&quot;US$&quot;#,##0.00;\-&quot;US$&quot;#,##0.00"/>
    <numFmt numFmtId="180" formatCode="&quot;EUR&quot;#,##0.00;\-&quot;US$&quot;#,##0.00"/>
    <numFmt numFmtId="181" formatCode="[$AUD]\ #,##0.00;[$AUD]\ \-#,##0.00"/>
    <numFmt numFmtId="182" formatCode="[$AUD]\ #,##0.00_);[Red]\([$AUD]\ #,##0.00\)"/>
  </numFmts>
  <fonts count="10" x14ac:knownFonts="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charset val="128"/>
    </font>
    <font>
      <b/>
      <sz val="14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0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178" fontId="4" fillId="2" borderId="9" xfId="0" applyNumberFormat="1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12" xfId="0" applyNumberFormat="1" applyFont="1" applyFill="1" applyBorder="1"/>
    <xf numFmtId="0" fontId="4" fillId="2" borderId="13" xfId="0" applyFont="1" applyFill="1" applyBorder="1"/>
    <xf numFmtId="179" fontId="4" fillId="2" borderId="12" xfId="0" applyNumberFormat="1" applyFont="1" applyFill="1" applyBorder="1"/>
    <xf numFmtId="178" fontId="4" fillId="2" borderId="12" xfId="0" applyNumberFormat="1" applyFont="1" applyFill="1" applyBorder="1"/>
    <xf numFmtId="178" fontId="4" fillId="2" borderId="14" xfId="0" applyNumberFormat="1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4" fillId="3" borderId="19" xfId="0" applyFont="1" applyFill="1" applyBorder="1"/>
    <xf numFmtId="0" fontId="4" fillId="3" borderId="20" xfId="0" applyFont="1" applyFill="1" applyBorder="1"/>
    <xf numFmtId="38" fontId="4" fillId="3" borderId="21" xfId="1" applyFont="1" applyFill="1" applyBorder="1"/>
    <xf numFmtId="0" fontId="4" fillId="3" borderId="22" xfId="0" applyFont="1" applyFill="1" applyBorder="1"/>
    <xf numFmtId="0" fontId="4" fillId="4" borderId="1" xfId="0" applyFont="1" applyFill="1" applyBorder="1"/>
    <xf numFmtId="0" fontId="7" fillId="4" borderId="23" xfId="0" applyFont="1" applyFill="1" applyBorder="1"/>
    <xf numFmtId="0" fontId="4" fillId="4" borderId="23" xfId="0" applyFont="1" applyFill="1" applyBorder="1"/>
    <xf numFmtId="0" fontId="5" fillId="4" borderId="3" xfId="0" applyFont="1" applyFill="1" applyBorder="1"/>
    <xf numFmtId="0" fontId="4" fillId="4" borderId="0" xfId="0" applyFont="1" applyFill="1" applyBorder="1"/>
    <xf numFmtId="0" fontId="5" fillId="4" borderId="6" xfId="0" applyFont="1" applyFill="1" applyBorder="1"/>
    <xf numFmtId="0" fontId="5" fillId="4" borderId="4" xfId="0" applyFont="1" applyFill="1" applyBorder="1"/>
    <xf numFmtId="0" fontId="4" fillId="4" borderId="5" xfId="0" applyFont="1" applyFill="1" applyBorder="1"/>
    <xf numFmtId="0" fontId="4" fillId="4" borderId="2" xfId="0" applyFont="1" applyFill="1" applyBorder="1"/>
    <xf numFmtId="0" fontId="5" fillId="4" borderId="7" xfId="0" applyFont="1" applyFill="1" applyBorder="1"/>
    <xf numFmtId="0" fontId="4" fillId="5" borderId="1" xfId="0" applyFont="1" applyFill="1" applyBorder="1"/>
    <xf numFmtId="0" fontId="7" fillId="5" borderId="23" xfId="0" applyFont="1" applyFill="1" applyBorder="1"/>
    <xf numFmtId="0" fontId="4" fillId="5" borderId="23" xfId="0" applyFont="1" applyFill="1" applyBorder="1"/>
    <xf numFmtId="0" fontId="5" fillId="5" borderId="3" xfId="0" applyFont="1" applyFill="1" applyBorder="1"/>
    <xf numFmtId="0" fontId="5" fillId="5" borderId="6" xfId="0" applyFont="1" applyFill="1" applyBorder="1"/>
    <xf numFmtId="0" fontId="5" fillId="5" borderId="4" xfId="0" applyFont="1" applyFill="1" applyBorder="1"/>
    <xf numFmtId="0" fontId="4" fillId="5" borderId="0" xfId="0" applyFont="1" applyFill="1" applyBorder="1"/>
    <xf numFmtId="0" fontId="4" fillId="5" borderId="7" xfId="0" applyFont="1" applyFill="1" applyBorder="1"/>
    <xf numFmtId="0" fontId="4" fillId="5" borderId="5" xfId="0" applyFont="1" applyFill="1" applyBorder="1"/>
    <xf numFmtId="0" fontId="4" fillId="5" borderId="2" xfId="0" applyFont="1" applyFill="1" applyBorder="1"/>
    <xf numFmtId="178" fontId="3" fillId="5" borderId="0" xfId="0" applyNumberFormat="1" applyFont="1" applyFill="1" applyBorder="1"/>
    <xf numFmtId="1" fontId="3" fillId="5" borderId="7" xfId="0" applyNumberFormat="1" applyFont="1" applyFill="1" applyBorder="1"/>
    <xf numFmtId="2" fontId="5" fillId="0" borderId="0" xfId="0" applyNumberFormat="1" applyFont="1"/>
    <xf numFmtId="40" fontId="5" fillId="0" borderId="0" xfId="1" applyNumberFormat="1" applyFont="1"/>
    <xf numFmtId="38" fontId="6" fillId="0" borderId="22" xfId="1" applyFont="1" applyBorder="1" applyProtection="1">
      <protection locked="0"/>
    </xf>
    <xf numFmtId="177" fontId="6" fillId="0" borderId="22" xfId="1" applyNumberFormat="1" applyFont="1" applyBorder="1" applyProtection="1">
      <protection locked="0"/>
    </xf>
    <xf numFmtId="14" fontId="6" fillId="0" borderId="22" xfId="0" applyNumberFormat="1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8" fillId="0" borderId="0" xfId="0" applyFont="1"/>
    <xf numFmtId="0" fontId="4" fillId="2" borderId="19" xfId="0" applyFont="1" applyFill="1" applyBorder="1"/>
    <xf numFmtId="0" fontId="4" fillId="2" borderId="20" xfId="0" applyFont="1" applyFill="1" applyBorder="1"/>
    <xf numFmtId="178" fontId="4" fillId="2" borderId="14" xfId="0" applyNumberFormat="1" applyFont="1" applyFill="1" applyBorder="1" applyAlignment="1">
      <alignment horizontal="right"/>
    </xf>
    <xf numFmtId="176" fontId="4" fillId="2" borderId="22" xfId="0" applyNumberFormat="1" applyFont="1" applyFill="1" applyBorder="1" applyAlignment="1">
      <alignment horizontal="right"/>
    </xf>
    <xf numFmtId="0" fontId="9" fillId="2" borderId="4" xfId="0" applyFont="1" applyFill="1" applyBorder="1"/>
    <xf numFmtId="180" fontId="4" fillId="2" borderId="9" xfId="0" applyNumberFormat="1" applyFont="1" applyFill="1" applyBorder="1"/>
    <xf numFmtId="180" fontId="4" fillId="2" borderId="12" xfId="0" applyNumberFormat="1" applyFont="1" applyFill="1" applyBorder="1"/>
    <xf numFmtId="180" fontId="4" fillId="2" borderId="14" xfId="0" applyNumberFormat="1" applyFont="1" applyFill="1" applyBorder="1"/>
    <xf numFmtId="180" fontId="4" fillId="2" borderId="14" xfId="0" applyNumberFormat="1" applyFont="1" applyFill="1" applyBorder="1" applyAlignment="1">
      <alignment horizontal="right"/>
    </xf>
    <xf numFmtId="180" fontId="6" fillId="0" borderId="22" xfId="1" applyNumberFormat="1" applyFont="1" applyBorder="1" applyProtection="1">
      <protection locked="0"/>
    </xf>
    <xf numFmtId="176" fontId="5" fillId="0" borderId="0" xfId="0" applyNumberFormat="1" applyFont="1"/>
    <xf numFmtId="181" fontId="5" fillId="0" borderId="0" xfId="0" applyNumberFormat="1" applyFont="1"/>
    <xf numFmtId="182" fontId="6" fillId="0" borderId="22" xfId="1" applyNumberFormat="1" applyFont="1" applyBorder="1" applyProtection="1">
      <protection locked="0"/>
    </xf>
    <xf numFmtId="182" fontId="4" fillId="2" borderId="9" xfId="0" applyNumberFormat="1" applyFont="1" applyFill="1" applyBorder="1"/>
    <xf numFmtId="182" fontId="4" fillId="2" borderId="12" xfId="0" applyNumberFormat="1" applyFont="1" applyFill="1" applyBorder="1"/>
    <xf numFmtId="182" fontId="4" fillId="2" borderId="14" xfId="0" applyNumberFormat="1" applyFont="1" applyFill="1" applyBorder="1"/>
    <xf numFmtId="182" fontId="4" fillId="2" borderId="14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1:M28"/>
  <sheetViews>
    <sheetView tabSelected="1" view="pageBreakPreview" zoomScale="90" zoomScaleNormal="100" workbookViewId="0">
      <selection activeCell="D3" sqref="D3"/>
    </sheetView>
  </sheetViews>
  <sheetFormatPr defaultColWidth="9" defaultRowHeight="13.2" x14ac:dyDescent="0.2"/>
  <cols>
    <col min="1" max="1" width="1.109375" style="2" customWidth="1"/>
    <col min="2" max="2" width="1.21875" style="2" customWidth="1"/>
    <col min="3" max="3" width="33.6640625" style="2" customWidth="1"/>
    <col min="4" max="4" width="19.77734375" style="2" customWidth="1"/>
    <col min="5" max="5" width="5.21875" style="2" customWidth="1"/>
    <col min="6" max="6" width="8.33203125" style="2" customWidth="1"/>
    <col min="7" max="7" width="20.33203125" style="2" customWidth="1"/>
    <col min="8" max="8" width="23.88671875" style="2" customWidth="1"/>
    <col min="9" max="9" width="5.33203125" style="2" customWidth="1"/>
    <col min="10" max="10" width="1.77734375" style="2" customWidth="1"/>
    <col min="11" max="11" width="9" style="2"/>
    <col min="12" max="12" width="12.109375" style="2" customWidth="1"/>
    <col min="13" max="13" width="15.109375" style="2" customWidth="1"/>
    <col min="14" max="16384" width="9" style="2"/>
  </cols>
  <sheetData>
    <row r="1" spans="2:13" ht="34.5" customHeight="1" thickBot="1" x14ac:dyDescent="0.35">
      <c r="B1" s="60" t="s">
        <v>37</v>
      </c>
      <c r="C1" s="60"/>
    </row>
    <row r="2" spans="2:13" ht="33.75" customHeight="1" thickBot="1" x14ac:dyDescent="0.3">
      <c r="B2" s="42"/>
      <c r="C2" s="43" t="s">
        <v>33</v>
      </c>
      <c r="D2" s="44"/>
      <c r="E2" s="44"/>
      <c r="F2" s="44"/>
      <c r="G2" s="44"/>
      <c r="H2" s="44"/>
      <c r="I2" s="44"/>
      <c r="J2" s="45"/>
    </row>
    <row r="3" spans="2:13" ht="16.8" thickBot="1" x14ac:dyDescent="0.25">
      <c r="B3" s="50"/>
      <c r="C3" s="3" t="s">
        <v>38</v>
      </c>
      <c r="D3" s="56"/>
      <c r="E3" s="5" t="s">
        <v>39</v>
      </c>
      <c r="F3" s="48"/>
      <c r="G3" s="11" t="s">
        <v>40</v>
      </c>
      <c r="H3" s="12" t="e">
        <f>IF(AND($D$3&gt;0,$D$3=$M$3,D4=0)=TRUE,$L$3,IF(AND($D$3&gt;0,$D$3&lt;&gt;$M$3,D4=0)=TRUE,$L$5,IF(AND(D4&gt;0,D3=0)=TRUE,D4,"XXXXX")))</f>
        <v>#DIV/0!</v>
      </c>
      <c r="I3" s="13"/>
      <c r="J3" s="46"/>
      <c r="L3" s="54" t="e">
        <f>ROUNDDOWN($D$3/$D$13,2)</f>
        <v>#DIV/0!</v>
      </c>
      <c r="M3" s="54" t="e">
        <f>INT(L3*D13)</f>
        <v>#DIV/0!</v>
      </c>
    </row>
    <row r="4" spans="2:13" ht="16.8" thickBot="1" x14ac:dyDescent="0.25">
      <c r="B4" s="50"/>
      <c r="C4" s="4" t="s">
        <v>41</v>
      </c>
      <c r="D4" s="57"/>
      <c r="E4" s="6" t="s">
        <v>42</v>
      </c>
      <c r="F4" s="48"/>
      <c r="G4" s="14" t="s">
        <v>43</v>
      </c>
      <c r="H4" s="15" t="str">
        <f>IF(AND($D$6&gt;0,$D$8=0)=TRUE,$D$7-$D$6,IF(AND($D$6=0,$D$8&gt;0)=TRUE,$D$8,"XXXXX"))</f>
        <v>XXXXX</v>
      </c>
      <c r="I4" s="16" t="s">
        <v>44</v>
      </c>
      <c r="J4" s="46"/>
      <c r="L4" s="71" t="e">
        <f>L3+0.01</f>
        <v>#DIV/0!</v>
      </c>
      <c r="M4" s="55" t="e">
        <f>INT(L4*D13)</f>
        <v>#DIV/0!</v>
      </c>
    </row>
    <row r="5" spans="2:13" ht="16.8" thickBot="1" x14ac:dyDescent="0.25">
      <c r="B5" s="50"/>
      <c r="C5" s="48"/>
      <c r="D5" s="48"/>
      <c r="E5" s="48"/>
      <c r="F5" s="48"/>
      <c r="G5" s="14" t="s">
        <v>45</v>
      </c>
      <c r="H5" s="17" t="e">
        <f>ROUNDDOWN($H$3*$D$15/100*$H$4/365,2)</f>
        <v>#DIV/0!</v>
      </c>
      <c r="I5" s="16"/>
      <c r="J5" s="46"/>
      <c r="L5" s="2" t="e">
        <f>IF(M4-D3&gt;0,L3,L4)</f>
        <v>#DIV/0!</v>
      </c>
    </row>
    <row r="6" spans="2:13" ht="16.8" thickBot="1" x14ac:dyDescent="0.25">
      <c r="B6" s="50"/>
      <c r="C6" s="3" t="s">
        <v>46</v>
      </c>
      <c r="D6" s="58"/>
      <c r="E6" s="5"/>
      <c r="F6" s="48"/>
      <c r="G6" s="14" t="s">
        <v>47</v>
      </c>
      <c r="H6" s="18" t="e">
        <f>ROUNDDOWN($H$5*15.315%,2)</f>
        <v>#DIV/0!</v>
      </c>
      <c r="I6" s="16"/>
      <c r="J6" s="46"/>
    </row>
    <row r="7" spans="2:13" ht="16.8" thickBot="1" x14ac:dyDescent="0.25">
      <c r="B7" s="50"/>
      <c r="C7" s="7" t="s">
        <v>48</v>
      </c>
      <c r="D7" s="58"/>
      <c r="E7" s="8"/>
      <c r="F7" s="48" t="s">
        <v>49</v>
      </c>
      <c r="G7" s="14" t="s">
        <v>50</v>
      </c>
      <c r="H7" s="18" t="e">
        <f>ROUNDDOWN($H$5*5%,2)</f>
        <v>#DIV/0!</v>
      </c>
      <c r="I7" s="16"/>
      <c r="J7" s="46"/>
    </row>
    <row r="8" spans="2:13" ht="16.8" thickBot="1" x14ac:dyDescent="0.25">
      <c r="B8" s="50"/>
      <c r="C8" s="7" t="s">
        <v>51</v>
      </c>
      <c r="D8" s="56"/>
      <c r="E8" s="8" t="s">
        <v>44</v>
      </c>
      <c r="F8" s="48"/>
      <c r="G8" s="14" t="s">
        <v>52</v>
      </c>
      <c r="H8" s="18" t="e">
        <f>$H$6+$H$7</f>
        <v>#DIV/0!</v>
      </c>
      <c r="I8" s="16"/>
      <c r="J8" s="46"/>
    </row>
    <row r="9" spans="2:13" ht="16.2" x14ac:dyDescent="0.2">
      <c r="B9" s="50"/>
      <c r="C9" s="7" t="s">
        <v>53</v>
      </c>
      <c r="D9" s="9"/>
      <c r="E9" s="8"/>
      <c r="F9" s="48"/>
      <c r="G9" s="14" t="s">
        <v>54</v>
      </c>
      <c r="H9" s="19" t="e">
        <f>$H$5-$H$8</f>
        <v>#DIV/0!</v>
      </c>
      <c r="I9" s="16"/>
      <c r="J9" s="46"/>
    </row>
    <row r="10" spans="2:13" ht="16.8" thickBot="1" x14ac:dyDescent="0.25">
      <c r="B10" s="50"/>
      <c r="C10" s="7" t="s">
        <v>55</v>
      </c>
      <c r="D10" s="9"/>
      <c r="E10" s="8"/>
      <c r="F10" s="48"/>
      <c r="G10" s="20" t="s">
        <v>56</v>
      </c>
      <c r="H10" s="63" t="e">
        <f>$H$3+$H$9</f>
        <v>#DIV/0!</v>
      </c>
      <c r="I10" s="21"/>
      <c r="J10" s="46"/>
    </row>
    <row r="11" spans="2:13" ht="16.8" thickBot="1" x14ac:dyDescent="0.25">
      <c r="B11" s="50"/>
      <c r="C11" s="4" t="s">
        <v>57</v>
      </c>
      <c r="D11" s="10"/>
      <c r="E11" s="6"/>
      <c r="F11" s="48"/>
      <c r="G11" s="61" t="s">
        <v>58</v>
      </c>
      <c r="H11" s="64" t="e">
        <f>IF($D$3&gt;0,$D$3/$H$10,($D$4*$D$13)/$H$10)</f>
        <v>#DIV/0!</v>
      </c>
      <c r="I11" s="62" t="s">
        <v>39</v>
      </c>
      <c r="J11" s="46"/>
    </row>
    <row r="12" spans="2:13" ht="16.8" thickBot="1" x14ac:dyDescent="0.25">
      <c r="B12" s="50"/>
      <c r="C12" s="48"/>
      <c r="D12" s="48"/>
      <c r="E12" s="48"/>
      <c r="F12" s="48"/>
      <c r="G12" s="48"/>
      <c r="H12" s="48"/>
      <c r="I12" s="48"/>
      <c r="J12" s="46"/>
    </row>
    <row r="13" spans="2:13" ht="16.8" thickBot="1" x14ac:dyDescent="0.25">
      <c r="B13" s="50"/>
      <c r="C13" s="22" t="s">
        <v>59</v>
      </c>
      <c r="D13" s="59"/>
      <c r="E13" s="23" t="s">
        <v>39</v>
      </c>
      <c r="F13" s="48"/>
      <c r="G13" s="48"/>
      <c r="H13" s="48"/>
      <c r="I13" s="48"/>
      <c r="J13" s="46"/>
    </row>
    <row r="14" spans="2:13" ht="16.8" thickBot="1" x14ac:dyDescent="0.25">
      <c r="B14" s="50"/>
      <c r="C14" s="48"/>
      <c r="D14" s="48"/>
      <c r="E14" s="48"/>
      <c r="F14" s="48"/>
      <c r="G14" s="48"/>
      <c r="H14" s="48"/>
      <c r="I14" s="48"/>
      <c r="J14" s="46"/>
    </row>
    <row r="15" spans="2:13" ht="16.8" thickBot="1" x14ac:dyDescent="0.25">
      <c r="B15" s="50"/>
      <c r="C15" s="22" t="s">
        <v>60</v>
      </c>
      <c r="D15" s="59"/>
      <c r="E15" s="23" t="s">
        <v>61</v>
      </c>
      <c r="F15" s="48"/>
      <c r="G15" s="48"/>
      <c r="H15" s="48"/>
      <c r="I15" s="48"/>
      <c r="J15" s="46"/>
    </row>
    <row r="16" spans="2:13" ht="16.2" x14ac:dyDescent="0.2">
      <c r="B16" s="50"/>
      <c r="C16" s="52" t="str">
        <f>IF(AND($D$3&gt;0,$D$4=0)=TRUE,"",IF(AND($D$3=0,$D$4&gt;0)=TRUE,"","！！預入金額は円またはドルのどちらか一方を入力して下さい！！"))</f>
        <v>！！預入金額は円またはドルのどちらか一方を入力して下さい！！</v>
      </c>
      <c r="D16" s="48"/>
      <c r="E16" s="48"/>
      <c r="F16" s="48"/>
      <c r="G16" s="48"/>
      <c r="H16" s="48"/>
      <c r="I16" s="48"/>
      <c r="J16" s="46"/>
    </row>
    <row r="17" spans="2:10" ht="16.8" thickBot="1" x14ac:dyDescent="0.25">
      <c r="B17" s="51"/>
      <c r="C17" s="53" t="str">
        <f>IF(AND($D$6&gt;0,$D$8=0)=TRUE,"",IF(AND($D$6=0,$D$8&gt;0)=TRUE,"","！！預入日ならびに満期日を入力するか、ダイレクトに日数を入力するか、どちらか一方に入力して下さい！！"))</f>
        <v>！！預入日ならびに満期日を入力するか、ダイレクトに日数を入力するか、どちらか一方に入力して下さい！！</v>
      </c>
      <c r="D17" s="49"/>
      <c r="E17" s="49"/>
      <c r="F17" s="49"/>
      <c r="G17" s="49"/>
      <c r="H17" s="49"/>
      <c r="I17" s="49"/>
      <c r="J17" s="47"/>
    </row>
    <row r="18" spans="2:10" ht="42.75" customHeight="1" thickBot="1" x14ac:dyDescent="0.3">
      <c r="B18" s="32"/>
      <c r="C18" s="33" t="s">
        <v>35</v>
      </c>
      <c r="D18" s="34"/>
      <c r="E18" s="34"/>
      <c r="F18" s="34"/>
      <c r="G18" s="34"/>
      <c r="H18" s="34"/>
      <c r="I18" s="34"/>
      <c r="J18" s="35"/>
    </row>
    <row r="19" spans="2:10" ht="16.8" thickBot="1" x14ac:dyDescent="0.25">
      <c r="B19" s="39"/>
      <c r="C19" s="24" t="s">
        <v>62</v>
      </c>
      <c r="D19" s="59"/>
      <c r="E19" s="25" t="s">
        <v>39</v>
      </c>
      <c r="F19" s="36" t="s">
        <v>49</v>
      </c>
      <c r="G19" s="26" t="s">
        <v>63</v>
      </c>
      <c r="H19" s="30" t="e">
        <f>INT($H$10*$D$19)</f>
        <v>#DIV/0!</v>
      </c>
      <c r="I19" s="27" t="s">
        <v>39</v>
      </c>
      <c r="J19" s="37"/>
    </row>
    <row r="20" spans="2:10" ht="16.8" thickBot="1" x14ac:dyDescent="0.25">
      <c r="B20" s="39"/>
      <c r="C20" s="36"/>
      <c r="D20" s="36"/>
      <c r="E20" s="36"/>
      <c r="F20" s="36"/>
      <c r="G20" s="28" t="s">
        <v>64</v>
      </c>
      <c r="H20" s="31" t="e">
        <f>IF($D$3&gt;0,ROUNDDOWN(($H$19-$D$3)/$D$3*365/$H$4*100,5),ROUNDDOWN(($H$19-($D$4*$D$13))/($D$4*$D$13)*365/$H$4*100,5))</f>
        <v>#DIV/0!</v>
      </c>
      <c r="I20" s="29" t="s">
        <v>61</v>
      </c>
      <c r="J20" s="37"/>
    </row>
    <row r="21" spans="2:10" ht="16.8" thickBot="1" x14ac:dyDescent="0.25">
      <c r="B21" s="40"/>
      <c r="C21" s="41"/>
      <c r="D21" s="41"/>
      <c r="E21" s="41"/>
      <c r="F21" s="41"/>
      <c r="G21" s="41"/>
      <c r="H21" s="41"/>
      <c r="I21" s="41"/>
      <c r="J21" s="38"/>
    </row>
    <row r="22" spans="2:10" ht="16.2" x14ac:dyDescent="0.2">
      <c r="B22" s="1"/>
      <c r="C22" s="2" t="s">
        <v>31</v>
      </c>
    </row>
    <row r="23" spans="2:10" ht="16.2" x14ac:dyDescent="0.2">
      <c r="B23" s="1"/>
    </row>
    <row r="24" spans="2:10" ht="16.2" x14ac:dyDescent="0.2">
      <c r="B24" s="1"/>
      <c r="C24" s="1"/>
      <c r="D24" s="1"/>
      <c r="E24" s="1"/>
      <c r="F24" s="1"/>
      <c r="G24" s="1"/>
      <c r="H24" s="1"/>
      <c r="I24" s="1"/>
    </row>
    <row r="25" spans="2:10" ht="16.2" x14ac:dyDescent="0.2">
      <c r="B25" s="1"/>
      <c r="C25" s="1"/>
      <c r="D25" s="1"/>
      <c r="E25" s="1"/>
      <c r="F25" s="1"/>
      <c r="G25" s="1"/>
      <c r="H25" s="1"/>
      <c r="I25" s="1"/>
    </row>
    <row r="26" spans="2:10" ht="16.2" x14ac:dyDescent="0.2">
      <c r="B26" s="1"/>
      <c r="C26" s="1"/>
      <c r="D26" s="1"/>
      <c r="E26" s="1"/>
      <c r="F26" s="1"/>
      <c r="G26" s="1"/>
      <c r="H26" s="1"/>
      <c r="I26" s="1"/>
    </row>
    <row r="27" spans="2:10" ht="16.2" x14ac:dyDescent="0.2">
      <c r="B27" s="1"/>
      <c r="C27" s="1"/>
      <c r="D27" s="1"/>
      <c r="E27" s="1"/>
      <c r="F27" s="1"/>
      <c r="G27" s="1"/>
      <c r="H27" s="1"/>
      <c r="I27" s="1"/>
    </row>
    <row r="28" spans="2:10" ht="16.2" x14ac:dyDescent="0.2">
      <c r="B28" s="1"/>
      <c r="C28" s="1"/>
      <c r="D28" s="1"/>
      <c r="E28" s="1"/>
      <c r="F28" s="1"/>
      <c r="G28" s="1"/>
      <c r="H28" s="1"/>
      <c r="I28" s="1"/>
    </row>
  </sheetData>
  <sheetProtection password="877D" sheet="1" objects="1" scenarios="1"/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M28"/>
  <sheetViews>
    <sheetView view="pageBreakPreview" topLeftCell="A2" zoomScale="90" zoomScaleNormal="100" workbookViewId="0">
      <selection activeCell="D20" sqref="D20"/>
    </sheetView>
  </sheetViews>
  <sheetFormatPr defaultColWidth="9" defaultRowHeight="13.2" x14ac:dyDescent="0.2"/>
  <cols>
    <col min="1" max="1" width="1.109375" style="2" customWidth="1"/>
    <col min="2" max="2" width="1.21875" style="2" customWidth="1"/>
    <col min="3" max="3" width="33.6640625" style="2" customWidth="1"/>
    <col min="4" max="4" width="19.77734375" style="2" customWidth="1"/>
    <col min="5" max="5" width="5.21875" style="2" customWidth="1"/>
    <col min="6" max="6" width="8.33203125" style="2" customWidth="1"/>
    <col min="7" max="7" width="20.33203125" style="2" customWidth="1"/>
    <col min="8" max="8" width="23.88671875" style="2" customWidth="1"/>
    <col min="9" max="9" width="5.33203125" style="2" customWidth="1"/>
    <col min="10" max="10" width="1.77734375" style="2" customWidth="1"/>
    <col min="11" max="11" width="9" style="2"/>
    <col min="12" max="12" width="12.109375" style="2" customWidth="1"/>
    <col min="13" max="13" width="15.109375" style="2" customWidth="1"/>
    <col min="14" max="16384" width="9" style="2"/>
  </cols>
  <sheetData>
    <row r="1" spans="2:13" ht="34.5" customHeight="1" thickBot="1" x14ac:dyDescent="0.35">
      <c r="B1" s="60" t="s">
        <v>65</v>
      </c>
      <c r="C1" s="60"/>
    </row>
    <row r="2" spans="2:13" ht="33.75" customHeight="1" thickBot="1" x14ac:dyDescent="0.3">
      <c r="B2" s="42"/>
      <c r="C2" s="43" t="s">
        <v>34</v>
      </c>
      <c r="D2" s="44"/>
      <c r="E2" s="44"/>
      <c r="F2" s="44"/>
      <c r="G2" s="44"/>
      <c r="H2" s="44"/>
      <c r="I2" s="44"/>
      <c r="J2" s="45"/>
    </row>
    <row r="3" spans="2:13" ht="16.8" thickBot="1" x14ac:dyDescent="0.25">
      <c r="B3" s="50"/>
      <c r="C3" s="3" t="s">
        <v>29</v>
      </c>
      <c r="D3" s="56"/>
      <c r="E3" s="5" t="s">
        <v>0</v>
      </c>
      <c r="F3" s="48"/>
      <c r="G3" s="11" t="s">
        <v>23</v>
      </c>
      <c r="H3" s="66" t="e">
        <f>IF(AND($D$3&gt;0,$D$3=$M$3,D4=0)=TRUE,$L$3,IF(AND($D$3&gt;0,$D$3&lt;&gt;$M$3,D4=0)=TRUE,$L$4,IF(AND(D4&gt;0,D3=0)=TRUE,D4,"XXXXX")))</f>
        <v>#DIV/0!</v>
      </c>
      <c r="I3" s="13"/>
      <c r="J3" s="46"/>
      <c r="L3" s="54" t="e">
        <f>ROUNDDOWN($D$3/$D$13,2)</f>
        <v>#DIV/0!</v>
      </c>
      <c r="M3" s="54" t="e">
        <f>INT(L3*D13)</f>
        <v>#DIV/0!</v>
      </c>
    </row>
    <row r="4" spans="2:13" ht="16.8" thickBot="1" x14ac:dyDescent="0.25">
      <c r="B4" s="50"/>
      <c r="C4" s="4" t="s">
        <v>66</v>
      </c>
      <c r="D4" s="70"/>
      <c r="E4" s="65" t="s">
        <v>67</v>
      </c>
      <c r="F4" s="48"/>
      <c r="G4" s="14" t="s">
        <v>1</v>
      </c>
      <c r="H4" s="15" t="str">
        <f>IF(AND($D$6&gt;0,$D$8=0)=TRUE,$D$7-$D$6,IF(AND($D$6=0,$D$8&gt;0)=TRUE,$D$8,"XXXXX"))</f>
        <v>XXXXX</v>
      </c>
      <c r="I4" s="16" t="s">
        <v>2</v>
      </c>
      <c r="J4" s="46"/>
      <c r="L4" s="2" t="e">
        <f>L3+0.01</f>
        <v>#DIV/0!</v>
      </c>
      <c r="M4" s="55" t="e">
        <f>INT(L4*D13)</f>
        <v>#DIV/0!</v>
      </c>
    </row>
    <row r="5" spans="2:13" ht="16.8" thickBot="1" x14ac:dyDescent="0.25">
      <c r="B5" s="50"/>
      <c r="C5" s="48"/>
      <c r="D5" s="48"/>
      <c r="E5" s="48"/>
      <c r="F5" s="48"/>
      <c r="G5" s="14" t="s">
        <v>3</v>
      </c>
      <c r="H5" s="67" t="e">
        <f>ROUNDDOWN($H$3*$D$15/100*$H$4/365,2)</f>
        <v>#DIV/0!</v>
      </c>
      <c r="I5" s="16"/>
      <c r="J5" s="46"/>
      <c r="L5" s="2" t="e">
        <f>IF(M4-D3&gt;0,L3,L4)</f>
        <v>#DIV/0!</v>
      </c>
    </row>
    <row r="6" spans="2:13" ht="16.8" thickBot="1" x14ac:dyDescent="0.25">
      <c r="B6" s="50"/>
      <c r="C6" s="3" t="s">
        <v>24</v>
      </c>
      <c r="D6" s="58"/>
      <c r="E6" s="5"/>
      <c r="F6" s="48"/>
      <c r="G6" s="14" t="s">
        <v>4</v>
      </c>
      <c r="H6" s="67" t="e">
        <f>ROUNDDOWN($H$5*15.315%,2)</f>
        <v>#DIV/0!</v>
      </c>
      <c r="I6" s="16"/>
      <c r="J6" s="46"/>
    </row>
    <row r="7" spans="2:13" ht="16.8" thickBot="1" x14ac:dyDescent="0.25">
      <c r="B7" s="50"/>
      <c r="C7" s="7" t="s">
        <v>5</v>
      </c>
      <c r="D7" s="58"/>
      <c r="E7" s="8"/>
      <c r="F7" s="48" t="s">
        <v>28</v>
      </c>
      <c r="G7" s="14" t="s">
        <v>6</v>
      </c>
      <c r="H7" s="67" t="e">
        <f>ROUNDDOWN($H$5*5%,2)</f>
        <v>#DIV/0!</v>
      </c>
      <c r="I7" s="16"/>
      <c r="J7" s="46"/>
    </row>
    <row r="8" spans="2:13" ht="16.8" thickBot="1" x14ac:dyDescent="0.25">
      <c r="B8" s="50"/>
      <c r="C8" s="7" t="s">
        <v>7</v>
      </c>
      <c r="D8" s="56"/>
      <c r="E8" s="8" t="s">
        <v>8</v>
      </c>
      <c r="F8" s="48"/>
      <c r="G8" s="14" t="s">
        <v>25</v>
      </c>
      <c r="H8" s="67" t="e">
        <f>$H$6+$H$7</f>
        <v>#DIV/0!</v>
      </c>
      <c r="I8" s="16"/>
      <c r="J8" s="46"/>
    </row>
    <row r="9" spans="2:13" ht="16.2" x14ac:dyDescent="0.2">
      <c r="B9" s="50"/>
      <c r="C9" s="7" t="s">
        <v>26</v>
      </c>
      <c r="D9" s="9"/>
      <c r="E9" s="8"/>
      <c r="F9" s="48"/>
      <c r="G9" s="14" t="s">
        <v>9</v>
      </c>
      <c r="H9" s="68" t="e">
        <f>$H$5-$H$8</f>
        <v>#DIV/0!</v>
      </c>
      <c r="I9" s="16"/>
      <c r="J9" s="46"/>
    </row>
    <row r="10" spans="2:13" ht="16.8" thickBot="1" x14ac:dyDescent="0.25">
      <c r="B10" s="50"/>
      <c r="C10" s="7" t="s">
        <v>10</v>
      </c>
      <c r="D10" s="9"/>
      <c r="E10" s="8"/>
      <c r="F10" s="48"/>
      <c r="G10" s="20" t="s">
        <v>11</v>
      </c>
      <c r="H10" s="69" t="e">
        <f>$H$3+$H$9</f>
        <v>#DIV/0!</v>
      </c>
      <c r="I10" s="21"/>
      <c r="J10" s="46"/>
    </row>
    <row r="11" spans="2:13" ht="16.8" thickBot="1" x14ac:dyDescent="0.25">
      <c r="B11" s="50"/>
      <c r="C11" s="4" t="s">
        <v>12</v>
      </c>
      <c r="D11" s="10"/>
      <c r="E11" s="6"/>
      <c r="F11" s="48"/>
      <c r="G11" s="61" t="s">
        <v>13</v>
      </c>
      <c r="H11" s="64" t="e">
        <f>IF($D$3&gt;0,$D$3/$H$10,($D$4*$D$13)/$H$10)</f>
        <v>#DIV/0!</v>
      </c>
      <c r="I11" s="62" t="s">
        <v>14</v>
      </c>
      <c r="J11" s="46"/>
    </row>
    <row r="12" spans="2:13" ht="16.8" thickBot="1" x14ac:dyDescent="0.25">
      <c r="B12" s="50"/>
      <c r="C12" s="48"/>
      <c r="D12" s="48"/>
      <c r="E12" s="48"/>
      <c r="F12" s="48"/>
      <c r="G12" s="48"/>
      <c r="H12" s="48"/>
      <c r="I12" s="48"/>
      <c r="J12" s="46"/>
    </row>
    <row r="13" spans="2:13" ht="16.8" thickBot="1" x14ac:dyDescent="0.25">
      <c r="B13" s="50"/>
      <c r="C13" s="22" t="s">
        <v>15</v>
      </c>
      <c r="D13" s="59"/>
      <c r="E13" s="23" t="s">
        <v>16</v>
      </c>
      <c r="F13" s="48"/>
      <c r="G13" s="48"/>
      <c r="H13" s="48"/>
      <c r="I13" s="48"/>
      <c r="J13" s="46"/>
    </row>
    <row r="14" spans="2:13" ht="16.8" thickBot="1" x14ac:dyDescent="0.25">
      <c r="B14" s="50"/>
      <c r="C14" s="48"/>
      <c r="D14" s="48"/>
      <c r="E14" s="48"/>
      <c r="F14" s="48"/>
      <c r="G14" s="48"/>
      <c r="H14" s="48"/>
      <c r="I14" s="48"/>
      <c r="J14" s="46"/>
    </row>
    <row r="15" spans="2:13" ht="16.8" thickBot="1" x14ac:dyDescent="0.25">
      <c r="B15" s="50"/>
      <c r="C15" s="22" t="s">
        <v>27</v>
      </c>
      <c r="D15" s="59"/>
      <c r="E15" s="23" t="s">
        <v>17</v>
      </c>
      <c r="F15" s="48"/>
      <c r="G15" s="48"/>
      <c r="H15" s="48"/>
      <c r="I15" s="48"/>
      <c r="J15" s="46"/>
    </row>
    <row r="16" spans="2:13" ht="16.2" x14ac:dyDescent="0.2">
      <c r="B16" s="50"/>
      <c r="C16" s="52" t="str">
        <f>IF(AND($D$3&gt;0,$D$4=0)=TRUE,"",IF(AND($D$3=0,$D$4&gt;0)=TRUE,"","！！預入金額は円またはドルのどちらか一方を入力して下さい！！"))</f>
        <v>！！預入金額は円またはドルのどちらか一方を入力して下さい！！</v>
      </c>
      <c r="D16" s="48"/>
      <c r="E16" s="48"/>
      <c r="F16" s="48"/>
      <c r="G16" s="48"/>
      <c r="H16" s="48"/>
      <c r="I16" s="48"/>
      <c r="J16" s="46"/>
    </row>
    <row r="17" spans="2:10" ht="16.8" thickBot="1" x14ac:dyDescent="0.25">
      <c r="B17" s="51"/>
      <c r="C17" s="53" t="str">
        <f>IF(AND($D$6&gt;0,$D$8=0)=TRUE,"",IF(AND($D$6=0,$D$8&gt;0)=TRUE,"","！！預入日ならびに満期日を入力するか、ダイレクトに日数を入力するか、どちらか一方に入力して下さい！！"))</f>
        <v>！！預入日ならびに満期日を入力するか、ダイレクトに日数を入力するか、どちらか一方に入力して下さい！！</v>
      </c>
      <c r="D17" s="49"/>
      <c r="E17" s="49"/>
      <c r="F17" s="49"/>
      <c r="G17" s="49"/>
      <c r="H17" s="49"/>
      <c r="I17" s="49"/>
      <c r="J17" s="47"/>
    </row>
    <row r="18" spans="2:10" ht="42.75" customHeight="1" thickBot="1" x14ac:dyDescent="0.3">
      <c r="B18" s="32"/>
      <c r="C18" s="33" t="s">
        <v>36</v>
      </c>
      <c r="D18" s="34"/>
      <c r="E18" s="34"/>
      <c r="F18" s="34"/>
      <c r="G18" s="34"/>
      <c r="H18" s="34"/>
      <c r="I18" s="34"/>
      <c r="J18" s="35"/>
    </row>
    <row r="19" spans="2:10" ht="16.8" thickBot="1" x14ac:dyDescent="0.25">
      <c r="B19" s="39"/>
      <c r="C19" s="24" t="s">
        <v>18</v>
      </c>
      <c r="D19" s="59"/>
      <c r="E19" s="25" t="s">
        <v>19</v>
      </c>
      <c r="F19" s="36" t="s">
        <v>28</v>
      </c>
      <c r="G19" s="26" t="s">
        <v>20</v>
      </c>
      <c r="H19" s="30" t="e">
        <f>INT($H$10*$D$19)</f>
        <v>#DIV/0!</v>
      </c>
      <c r="I19" s="27" t="s">
        <v>21</v>
      </c>
      <c r="J19" s="37"/>
    </row>
    <row r="20" spans="2:10" ht="16.8" thickBot="1" x14ac:dyDescent="0.25">
      <c r="B20" s="39"/>
      <c r="C20" s="36"/>
      <c r="D20" s="36"/>
      <c r="E20" s="36"/>
      <c r="F20" s="36"/>
      <c r="G20" s="28" t="s">
        <v>30</v>
      </c>
      <c r="H20" s="31" t="e">
        <f>IF($D$3&gt;0,ROUNDDOWN(($H$19-$D$3)/$D$3*365/$H$4*100,5),ROUNDDOWN(($H$19-($D$4*$D$13))/($D$4*$D$13)*365/$H$4*100,5))</f>
        <v>#DIV/0!</v>
      </c>
      <c r="I20" s="29" t="s">
        <v>22</v>
      </c>
      <c r="J20" s="37"/>
    </row>
    <row r="21" spans="2:10" ht="16.8" thickBot="1" x14ac:dyDescent="0.25">
      <c r="B21" s="40"/>
      <c r="C21" s="41"/>
      <c r="D21" s="41"/>
      <c r="E21" s="41"/>
      <c r="F21" s="41"/>
      <c r="G21" s="41"/>
      <c r="H21" s="41"/>
      <c r="I21" s="41"/>
      <c r="J21" s="38"/>
    </row>
    <row r="22" spans="2:10" ht="16.2" x14ac:dyDescent="0.2">
      <c r="B22" s="1"/>
      <c r="C22" s="2" t="s">
        <v>32</v>
      </c>
    </row>
    <row r="23" spans="2:10" ht="16.2" x14ac:dyDescent="0.2">
      <c r="B23" s="1"/>
    </row>
    <row r="24" spans="2:10" ht="16.2" x14ac:dyDescent="0.2">
      <c r="B24" s="1"/>
      <c r="C24" s="1"/>
      <c r="D24" s="1"/>
      <c r="E24" s="1"/>
      <c r="F24" s="1"/>
      <c r="G24" s="1"/>
      <c r="H24" s="1"/>
      <c r="I24" s="1"/>
    </row>
    <row r="25" spans="2:10" ht="16.2" x14ac:dyDescent="0.2">
      <c r="B25" s="1"/>
      <c r="C25" s="1"/>
      <c r="D25" s="1"/>
      <c r="E25" s="1"/>
      <c r="F25" s="1"/>
      <c r="G25" s="1"/>
      <c r="H25" s="1"/>
      <c r="I25" s="1"/>
    </row>
    <row r="26" spans="2:10" ht="16.2" x14ac:dyDescent="0.2">
      <c r="B26" s="1"/>
      <c r="C26" s="1"/>
      <c r="D26" s="1"/>
      <c r="E26" s="1"/>
      <c r="F26" s="1"/>
      <c r="G26" s="1"/>
      <c r="H26" s="1"/>
      <c r="I26" s="1"/>
    </row>
    <row r="27" spans="2:10" ht="16.2" x14ac:dyDescent="0.2">
      <c r="B27" s="1"/>
      <c r="C27" s="1"/>
      <c r="D27" s="1"/>
      <c r="E27" s="1"/>
      <c r="F27" s="1"/>
      <c r="G27" s="1"/>
      <c r="H27" s="1"/>
      <c r="I27" s="1"/>
    </row>
    <row r="28" spans="2:10" ht="16.2" x14ac:dyDescent="0.2">
      <c r="B28" s="1"/>
      <c r="C28" s="1"/>
      <c r="D28" s="1"/>
      <c r="E28" s="1"/>
      <c r="F28" s="1"/>
      <c r="G28" s="1"/>
      <c r="H28" s="1"/>
      <c r="I28" s="1"/>
    </row>
  </sheetData>
  <sheetProtection password="877D" sheet="1" objects="1" scenarios="1"/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M28"/>
  <sheetViews>
    <sheetView view="pageBreakPreview" zoomScale="90" zoomScaleNormal="100" workbookViewId="0">
      <selection activeCell="D21" sqref="D21"/>
    </sheetView>
  </sheetViews>
  <sheetFormatPr defaultColWidth="9" defaultRowHeight="13.2" x14ac:dyDescent="0.2"/>
  <cols>
    <col min="1" max="1" width="1.109375" style="2" customWidth="1"/>
    <col min="2" max="2" width="1.21875" style="2" customWidth="1"/>
    <col min="3" max="3" width="33.6640625" style="2" customWidth="1"/>
    <col min="4" max="4" width="19.77734375" style="2" customWidth="1"/>
    <col min="5" max="5" width="5.21875" style="2" customWidth="1"/>
    <col min="6" max="6" width="8.33203125" style="2" customWidth="1"/>
    <col min="7" max="7" width="20.33203125" style="2" customWidth="1"/>
    <col min="8" max="8" width="23.88671875" style="2" customWidth="1"/>
    <col min="9" max="9" width="5.33203125" style="2" customWidth="1"/>
    <col min="10" max="10" width="1.77734375" style="2" customWidth="1"/>
    <col min="11" max="11" width="9" style="2"/>
    <col min="12" max="12" width="12.109375" style="2" customWidth="1"/>
    <col min="13" max="13" width="15.109375" style="2" customWidth="1"/>
    <col min="14" max="16384" width="9" style="2"/>
  </cols>
  <sheetData>
    <row r="1" spans="2:13" ht="34.5" customHeight="1" thickBot="1" x14ac:dyDescent="0.35">
      <c r="B1" s="60" t="s">
        <v>98</v>
      </c>
      <c r="C1" s="60"/>
      <c r="D1" s="72"/>
    </row>
    <row r="2" spans="2:13" ht="33.75" customHeight="1" thickBot="1" x14ac:dyDescent="0.3">
      <c r="B2" s="42"/>
      <c r="C2" s="43" t="s">
        <v>68</v>
      </c>
      <c r="D2" s="44"/>
      <c r="E2" s="44"/>
      <c r="F2" s="44"/>
      <c r="G2" s="44"/>
      <c r="H2" s="44"/>
      <c r="I2" s="44"/>
      <c r="J2" s="45"/>
    </row>
    <row r="3" spans="2:13" ht="16.8" thickBot="1" x14ac:dyDescent="0.25">
      <c r="B3" s="50"/>
      <c r="C3" s="3" t="s">
        <v>69</v>
      </c>
      <c r="D3" s="56"/>
      <c r="E3" s="5" t="s">
        <v>70</v>
      </c>
      <c r="F3" s="48"/>
      <c r="G3" s="11" t="s">
        <v>71</v>
      </c>
      <c r="H3" s="74" t="e">
        <f>IF(AND($D$3&gt;0,$D$3=$M$3,D4=0)=TRUE,$L$3,IF(AND($D$3&gt;0,$D$3&lt;&gt;$M$3,D4=0)=TRUE,$L$4,IF(AND(D4&gt;0,D3=0)=TRUE,D4,"XXXXX")))</f>
        <v>#DIV/0!</v>
      </c>
      <c r="I3" s="13"/>
      <c r="J3" s="46"/>
      <c r="L3" s="54" t="e">
        <f>ROUNDDOWN($D$3/$D$13,2)</f>
        <v>#DIV/0!</v>
      </c>
      <c r="M3" s="54" t="e">
        <f>INT(L3*D13)</f>
        <v>#DIV/0!</v>
      </c>
    </row>
    <row r="4" spans="2:13" ht="16.8" thickBot="1" x14ac:dyDescent="0.25">
      <c r="B4" s="50"/>
      <c r="C4" s="4" t="s">
        <v>100</v>
      </c>
      <c r="D4" s="73"/>
      <c r="E4" s="65" t="s">
        <v>99</v>
      </c>
      <c r="F4" s="48"/>
      <c r="G4" s="14" t="s">
        <v>72</v>
      </c>
      <c r="H4" s="15" t="str">
        <f>IF(AND($D$6&gt;0,$D$8=0)=TRUE,$D$7-$D$6,IF(AND($D$6=0,$D$8&gt;0)=TRUE,$D$8,"XXXXX"))</f>
        <v>XXXXX</v>
      </c>
      <c r="I4" s="16" t="s">
        <v>73</v>
      </c>
      <c r="J4" s="46"/>
      <c r="L4" s="2" t="e">
        <f>L3+0.01</f>
        <v>#DIV/0!</v>
      </c>
      <c r="M4" s="55" t="e">
        <f>INT(L4*D13)</f>
        <v>#DIV/0!</v>
      </c>
    </row>
    <row r="5" spans="2:13" ht="16.8" thickBot="1" x14ac:dyDescent="0.25">
      <c r="B5" s="50"/>
      <c r="C5" s="48"/>
      <c r="D5" s="48"/>
      <c r="E5" s="48"/>
      <c r="F5" s="48"/>
      <c r="G5" s="14" t="s">
        <v>74</v>
      </c>
      <c r="H5" s="75" t="e">
        <f>ROUNDDOWN($H$3*$D$15/100*$H$4/365,2)</f>
        <v>#DIV/0!</v>
      </c>
      <c r="I5" s="16"/>
      <c r="J5" s="46"/>
      <c r="L5" s="2" t="e">
        <f>IF(M4-D3&gt;0,L3,L4)</f>
        <v>#DIV/0!</v>
      </c>
    </row>
    <row r="6" spans="2:13" ht="16.8" thickBot="1" x14ac:dyDescent="0.25">
      <c r="B6" s="50"/>
      <c r="C6" s="3" t="s">
        <v>75</v>
      </c>
      <c r="D6" s="58"/>
      <c r="E6" s="5"/>
      <c r="F6" s="48"/>
      <c r="G6" s="14" t="s">
        <v>76</v>
      </c>
      <c r="H6" s="75" t="e">
        <f>ROUNDDOWN($H$5*15.315%,2)</f>
        <v>#DIV/0!</v>
      </c>
      <c r="I6" s="16"/>
      <c r="J6" s="46"/>
    </row>
    <row r="7" spans="2:13" ht="16.8" thickBot="1" x14ac:dyDescent="0.25">
      <c r="B7" s="50"/>
      <c r="C7" s="7" t="s">
        <v>77</v>
      </c>
      <c r="D7" s="58"/>
      <c r="E7" s="8"/>
      <c r="F7" s="48" t="s">
        <v>78</v>
      </c>
      <c r="G7" s="14" t="s">
        <v>79</v>
      </c>
      <c r="H7" s="75" t="e">
        <f>ROUNDDOWN($H$5*5%,2)</f>
        <v>#DIV/0!</v>
      </c>
      <c r="I7" s="16"/>
      <c r="J7" s="46"/>
    </row>
    <row r="8" spans="2:13" ht="16.8" thickBot="1" x14ac:dyDescent="0.25">
      <c r="B8" s="50"/>
      <c r="C8" s="7" t="s">
        <v>80</v>
      </c>
      <c r="D8" s="56"/>
      <c r="E8" s="8" t="s">
        <v>73</v>
      </c>
      <c r="F8" s="48"/>
      <c r="G8" s="14" t="s">
        <v>81</v>
      </c>
      <c r="H8" s="75" t="e">
        <f>$H$6+$H$7</f>
        <v>#DIV/0!</v>
      </c>
      <c r="I8" s="16"/>
      <c r="J8" s="46"/>
    </row>
    <row r="9" spans="2:13" ht="16.2" x14ac:dyDescent="0.2">
      <c r="B9" s="50"/>
      <c r="C9" s="7" t="s">
        <v>82</v>
      </c>
      <c r="D9" s="9"/>
      <c r="E9" s="8"/>
      <c r="F9" s="48"/>
      <c r="G9" s="14" t="s">
        <v>83</v>
      </c>
      <c r="H9" s="76" t="e">
        <f>$H$5-$H$8</f>
        <v>#DIV/0!</v>
      </c>
      <c r="I9" s="16"/>
      <c r="J9" s="46"/>
    </row>
    <row r="10" spans="2:13" ht="16.8" thickBot="1" x14ac:dyDescent="0.25">
      <c r="B10" s="50"/>
      <c r="C10" s="7" t="s">
        <v>84</v>
      </c>
      <c r="D10" s="9"/>
      <c r="E10" s="8"/>
      <c r="F10" s="48"/>
      <c r="G10" s="20" t="s">
        <v>85</v>
      </c>
      <c r="H10" s="77" t="e">
        <f>$H$3+$H$9</f>
        <v>#DIV/0!</v>
      </c>
      <c r="I10" s="21"/>
      <c r="J10" s="46"/>
    </row>
    <row r="11" spans="2:13" ht="16.8" thickBot="1" x14ac:dyDescent="0.25">
      <c r="B11" s="50"/>
      <c r="C11" s="4" t="s">
        <v>86</v>
      </c>
      <c r="D11" s="10"/>
      <c r="E11" s="6"/>
      <c r="F11" s="48"/>
      <c r="G11" s="61" t="s">
        <v>87</v>
      </c>
      <c r="H11" s="64" t="e">
        <f>IF($D$3&gt;0,$D$3/$H$10,($D$4*$D$13)/$H$10)</f>
        <v>#DIV/0!</v>
      </c>
      <c r="I11" s="62" t="s">
        <v>70</v>
      </c>
      <c r="J11" s="46"/>
    </row>
    <row r="12" spans="2:13" ht="16.8" thickBot="1" x14ac:dyDescent="0.25">
      <c r="B12" s="50"/>
      <c r="C12" s="48"/>
      <c r="D12" s="48"/>
      <c r="E12" s="48"/>
      <c r="F12" s="48"/>
      <c r="G12" s="48"/>
      <c r="H12" s="48"/>
      <c r="I12" s="48"/>
      <c r="J12" s="46"/>
    </row>
    <row r="13" spans="2:13" ht="16.8" thickBot="1" x14ac:dyDescent="0.25">
      <c r="B13" s="50"/>
      <c r="C13" s="22" t="s">
        <v>88</v>
      </c>
      <c r="D13" s="59"/>
      <c r="E13" s="23" t="s">
        <v>70</v>
      </c>
      <c r="F13" s="48"/>
      <c r="G13" s="48"/>
      <c r="H13" s="48"/>
      <c r="I13" s="48"/>
      <c r="J13" s="46"/>
    </row>
    <row r="14" spans="2:13" ht="16.8" thickBot="1" x14ac:dyDescent="0.25">
      <c r="B14" s="50"/>
      <c r="C14" s="48"/>
      <c r="D14" s="48"/>
      <c r="E14" s="48"/>
      <c r="F14" s="48"/>
      <c r="G14" s="48"/>
      <c r="H14" s="48"/>
      <c r="I14" s="48"/>
      <c r="J14" s="46"/>
    </row>
    <row r="15" spans="2:13" ht="16.8" thickBot="1" x14ac:dyDescent="0.25">
      <c r="B15" s="50"/>
      <c r="C15" s="22" t="s">
        <v>89</v>
      </c>
      <c r="D15" s="59"/>
      <c r="E15" s="23" t="s">
        <v>90</v>
      </c>
      <c r="F15" s="48"/>
      <c r="G15" s="48"/>
      <c r="H15" s="48"/>
      <c r="I15" s="48"/>
      <c r="J15" s="46"/>
    </row>
    <row r="16" spans="2:13" ht="16.2" x14ac:dyDescent="0.2">
      <c r="B16" s="50"/>
      <c r="C16" s="52" t="str">
        <f>IF(AND($D$3&gt;0,$D$4=0)=TRUE,"",IF(AND($D$3=0,$D$4&gt;0)=TRUE,"","！！預入金額は円またはドルのどちらか一方を入力して下さい！！"))</f>
        <v>！！預入金額は円またはドルのどちらか一方を入力して下さい！！</v>
      </c>
      <c r="D16" s="48"/>
      <c r="E16" s="48"/>
      <c r="F16" s="48"/>
      <c r="G16" s="48"/>
      <c r="H16" s="48"/>
      <c r="I16" s="48"/>
      <c r="J16" s="46"/>
    </row>
    <row r="17" spans="2:10" ht="16.8" thickBot="1" x14ac:dyDescent="0.25">
      <c r="B17" s="51"/>
      <c r="C17" s="53" t="str">
        <f>IF(AND($D$6&gt;0,$D$8=0)=TRUE,"",IF(AND($D$6=0,$D$8&gt;0)=TRUE,"","！！預入日ならびに満期日を入力するか、ダイレクトに日数を入力するか、どちらか一方に入力して下さい！！"))</f>
        <v>！！預入日ならびに満期日を入力するか、ダイレクトに日数を入力するか、どちらか一方に入力して下さい！！</v>
      </c>
      <c r="D17" s="49"/>
      <c r="E17" s="49"/>
      <c r="F17" s="49"/>
      <c r="G17" s="49"/>
      <c r="H17" s="49"/>
      <c r="I17" s="49"/>
      <c r="J17" s="47"/>
    </row>
    <row r="18" spans="2:10" ht="42.75" customHeight="1" thickBot="1" x14ac:dyDescent="0.3">
      <c r="B18" s="32"/>
      <c r="C18" s="33" t="s">
        <v>91</v>
      </c>
      <c r="D18" s="34"/>
      <c r="E18" s="34"/>
      <c r="F18" s="34"/>
      <c r="G18" s="34"/>
      <c r="H18" s="34"/>
      <c r="I18" s="34"/>
      <c r="J18" s="35"/>
    </row>
    <row r="19" spans="2:10" ht="16.8" thickBot="1" x14ac:dyDescent="0.25">
      <c r="B19" s="39"/>
      <c r="C19" s="24" t="s">
        <v>92</v>
      </c>
      <c r="D19" s="59"/>
      <c r="E19" s="25" t="s">
        <v>70</v>
      </c>
      <c r="F19" s="36" t="s">
        <v>93</v>
      </c>
      <c r="G19" s="26" t="s">
        <v>94</v>
      </c>
      <c r="H19" s="30" t="e">
        <f>INT($H$10*$D$19)</f>
        <v>#DIV/0!</v>
      </c>
      <c r="I19" s="27" t="s">
        <v>70</v>
      </c>
      <c r="J19" s="37"/>
    </row>
    <row r="20" spans="2:10" ht="16.8" thickBot="1" x14ac:dyDescent="0.25">
      <c r="B20" s="39"/>
      <c r="C20" s="36"/>
      <c r="D20" s="36"/>
      <c r="E20" s="36"/>
      <c r="F20" s="36"/>
      <c r="G20" s="28" t="s">
        <v>95</v>
      </c>
      <c r="H20" s="31" t="e">
        <f>IF($D$3&gt;0,ROUNDDOWN(($H$19-$D$3)/$D$3*365/$H$4*100,5),ROUNDDOWN(($H$19-($D$4*$D$13))/($D$4*$D$13)*365/$H$4*100,5))</f>
        <v>#DIV/0!</v>
      </c>
      <c r="I20" s="29" t="s">
        <v>96</v>
      </c>
      <c r="J20" s="37"/>
    </row>
    <row r="21" spans="2:10" ht="16.8" thickBot="1" x14ac:dyDescent="0.25">
      <c r="B21" s="40"/>
      <c r="C21" s="41"/>
      <c r="D21" s="41"/>
      <c r="E21" s="41"/>
      <c r="F21" s="41"/>
      <c r="G21" s="41"/>
      <c r="H21" s="41"/>
      <c r="I21" s="41"/>
      <c r="J21" s="38"/>
    </row>
    <row r="22" spans="2:10" ht="16.2" x14ac:dyDescent="0.2">
      <c r="B22" s="1"/>
      <c r="C22" s="2" t="s">
        <v>97</v>
      </c>
    </row>
    <row r="23" spans="2:10" ht="16.2" x14ac:dyDescent="0.2">
      <c r="B23" s="1"/>
    </row>
    <row r="24" spans="2:10" ht="16.2" x14ac:dyDescent="0.2">
      <c r="B24" s="1"/>
      <c r="C24" s="1"/>
      <c r="D24" s="1"/>
      <c r="E24" s="1"/>
      <c r="F24" s="1"/>
      <c r="G24" s="1"/>
      <c r="H24" s="1"/>
      <c r="I24" s="1"/>
    </row>
    <row r="25" spans="2:10" ht="16.2" x14ac:dyDescent="0.2">
      <c r="B25" s="1"/>
      <c r="C25" s="1"/>
      <c r="D25" s="1"/>
      <c r="E25" s="1"/>
      <c r="F25" s="1"/>
      <c r="G25" s="1"/>
      <c r="H25" s="1"/>
      <c r="I25" s="1"/>
    </row>
    <row r="26" spans="2:10" ht="16.2" x14ac:dyDescent="0.2">
      <c r="B26" s="1"/>
      <c r="C26" s="1"/>
      <c r="D26" s="1"/>
      <c r="E26" s="1"/>
      <c r="F26" s="1"/>
      <c r="G26" s="1"/>
      <c r="H26" s="1"/>
      <c r="I26" s="1"/>
    </row>
    <row r="27" spans="2:10" ht="16.2" x14ac:dyDescent="0.2">
      <c r="B27" s="1"/>
      <c r="C27" s="1"/>
      <c r="D27" s="1"/>
      <c r="E27" s="1"/>
      <c r="F27" s="1"/>
      <c r="G27" s="1"/>
      <c r="H27" s="1"/>
      <c r="I27" s="1"/>
    </row>
    <row r="28" spans="2:10" ht="16.2" x14ac:dyDescent="0.2">
      <c r="B28" s="1"/>
      <c r="C28" s="1"/>
      <c r="D28" s="1"/>
      <c r="E28" s="1"/>
      <c r="F28" s="1"/>
      <c r="G28" s="1"/>
      <c r="H28" s="1"/>
      <c r="I28" s="1"/>
    </row>
  </sheetData>
  <sheetProtection password="877D" sheet="1" objects="1" scenarios="1"/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米ドル</vt:lpstr>
      <vt:lpstr>ユーロ</vt:lpstr>
      <vt:lpstr>ｵｰｽﾄﾗﾘｱﾄﾞﾙ</vt:lpstr>
      <vt:lpstr>ｵｰｽﾄﾗﾘｱﾄﾞﾙ!Print_Area</vt:lpstr>
      <vt:lpstr>ユーロ!Print_Area</vt:lpstr>
      <vt:lpstr>米ドル!Print_Area</vt:lpstr>
    </vt:vector>
  </TitlesOfParts>
  <Company>国際部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株式会社山梨中央銀行</dc:creator>
  <cp:lastModifiedBy>山梨中央銀行</cp:lastModifiedBy>
  <cp:lastPrinted>2010-08-25T05:12:14Z</cp:lastPrinted>
  <dcterms:created xsi:type="dcterms:W3CDTF">2000-12-05T02:05:30Z</dcterms:created>
  <dcterms:modified xsi:type="dcterms:W3CDTF">2019-02-21T02:10:21Z</dcterms:modified>
</cp:coreProperties>
</file>